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obiernosantiagocspcl-my.sharepoint.com/personal/mmunoz_gobiernosantiago_cl/Documents/FCA 2025/Anexos/"/>
    </mc:Choice>
  </mc:AlternateContent>
  <xr:revisionPtr revIDLastSave="179" documentId="8_{794E8E03-4467-4A03-9F4D-18A77F768800}" xr6:coauthVersionLast="47" xr6:coauthVersionMax="47" xr10:uidLastSave="{84FD5562-4506-4B09-A759-70AAA66A2B3E}"/>
  <bookViews>
    <workbookView xWindow="28680" yWindow="-120" windowWidth="29040" windowHeight="15840" xr2:uid="{00000000-000D-0000-FFFF-FFFF00000000}"/>
  </bookViews>
  <sheets>
    <sheet name="Anexo" sheetId="1" r:id="rId1"/>
    <sheet name="Prorateo" sheetId="2" r:id="rId2"/>
  </sheets>
  <definedNames>
    <definedName name="_xlnm.Print_Titles" localSheetId="0">Anexo!$15:$15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D23" i="1"/>
  <c r="F23" i="1"/>
  <c r="G23" i="1"/>
  <c r="D4" i="2"/>
  <c r="E18" i="2"/>
  <c r="C18" i="2" l="1"/>
  <c r="B18" i="2"/>
  <c r="D17" i="2" s="1"/>
  <c r="D14" i="2"/>
  <c r="D13" i="2"/>
  <c r="D12" i="2"/>
  <c r="D11" i="2"/>
  <c r="D10" i="2"/>
  <c r="D6" i="2"/>
  <c r="D5" i="2"/>
  <c r="D3" i="2"/>
  <c r="E22" i="1"/>
  <c r="H22" i="1" s="1"/>
  <c r="E21" i="1"/>
  <c r="H21" i="1" s="1"/>
  <c r="E20" i="1"/>
  <c r="H20" i="1" s="1"/>
  <c r="E19" i="1"/>
  <c r="H19" i="1" s="1"/>
  <c r="D7" i="2" l="1"/>
  <c r="D15" i="2"/>
  <c r="D8" i="2"/>
  <c r="D16" i="2"/>
  <c r="D9" i="2"/>
  <c r="E16" i="1"/>
  <c r="H16" i="1" s="1"/>
  <c r="E17" i="1"/>
  <c r="H17" i="1" s="1"/>
  <c r="E18" i="1"/>
  <c r="H18" i="1" s="1"/>
  <c r="H23" i="1" l="1"/>
  <c r="E23" i="1"/>
  <c r="D18" i="2"/>
  <c r="D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Pamela Gaona</author>
    <author>Macarena Viveros Escalona</author>
  </authors>
  <commentList>
    <comment ref="A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Pamela Gaona:</t>
        </r>
        <r>
          <rPr>
            <sz val="9"/>
            <color indexed="81"/>
            <rFont val="Tahoma"/>
            <family val="2"/>
          </rPr>
          <t xml:space="preserve">
MODELO DE VEHICULOS</t>
        </r>
      </text>
    </comment>
    <comment ref="A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Pamela Gaona:</t>
        </r>
        <r>
          <rPr>
            <sz val="9"/>
            <color indexed="81"/>
            <rFont val="Tahoma"/>
            <family val="2"/>
          </rPr>
          <t xml:space="preserve">
KMS  POR LITRO </t>
        </r>
      </text>
    </comment>
    <comment ref="A1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Pamela Gaona:</t>
        </r>
        <r>
          <rPr>
            <sz val="9"/>
            <color indexed="81"/>
            <rFont val="Tahoma"/>
            <family val="2"/>
          </rPr>
          <t xml:space="preserve">
IDA YREGRESO , SOLO IDA O SOLO  REGRESO </t>
        </r>
      </text>
    </comment>
    <comment ref="C1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Pamela Gaona:</t>
        </r>
        <r>
          <rPr>
            <sz val="9"/>
            <color indexed="81"/>
            <rFont val="Tahoma"/>
            <family val="2"/>
          </rPr>
          <t xml:space="preserve">
CAPACITACION , VISITA,, SUPERVISION ETC</t>
        </r>
      </text>
    </comment>
    <comment ref="G15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Macarena Viveros Escalona:</t>
        </r>
        <r>
          <rPr>
            <sz val="9"/>
            <color indexed="81"/>
            <rFont val="Tahoma"/>
            <family val="2"/>
          </rPr>
          <t xml:space="preserve">
si es más de un peaje, agregar sumatoria. Ej 2 peajes: =5000+5000</t>
        </r>
      </text>
    </comment>
  </commentList>
</comments>
</file>

<file path=xl/sharedStrings.xml><?xml version="1.0" encoding="utf-8"?>
<sst xmlns="http://schemas.openxmlformats.org/spreadsheetml/2006/main" count="45" uniqueCount="39">
  <si>
    <t xml:space="preserve">NOMBRE PROYECTO </t>
  </si>
  <si>
    <t xml:space="preserve">NUMERO DE VIAJES </t>
  </si>
  <si>
    <t xml:space="preserve">DESCRIPCION RECORRIDO </t>
  </si>
  <si>
    <t xml:space="preserve">MOTIVO </t>
  </si>
  <si>
    <t xml:space="preserve">TOTAL  RECORRIDO </t>
  </si>
  <si>
    <t xml:space="preserve">N° PEAJES </t>
  </si>
  <si>
    <t xml:space="preserve">  COMBUSTIBLE </t>
  </si>
  <si>
    <t xml:space="preserve">AUTOMOVIL UTILIZADO </t>
  </si>
  <si>
    <t>CÓDIGO BIP</t>
  </si>
  <si>
    <t>ITEM PRESUPUESTO (debe haber)</t>
  </si>
  <si>
    <t>VALOR COMBUSTIBLE ESTÁNDAR</t>
  </si>
  <si>
    <t>RENDIMIENTO ESTÁNDAR (km/lt)</t>
  </si>
  <si>
    <t>litros gastados</t>
  </si>
  <si>
    <t>"FORTALECIMIENTO Y DIFUSIÓN OFERTA TURÍSTICA ALHUÉ TIL TIL"</t>
  </si>
  <si>
    <t>COMBUSTIBLE Y PEAJES</t>
  </si>
  <si>
    <t>30430922-0</t>
  </si>
  <si>
    <t>DESDE: PROVIDENCIA
HASTA: ALHUÉ</t>
  </si>
  <si>
    <t>DESDE: PROVIDENCIA
HASTA: TIL TIL</t>
  </si>
  <si>
    <t xml:space="preserve">REUNIÓN MESA TÉCNICA DE TURISMO </t>
  </si>
  <si>
    <t>REUNIÓN SERME ECONOMÍA Y BIENES NACIONALES CON MUNICIPIO Y AG CALEU, MI PUEBLITO TIL TIL</t>
  </si>
  <si>
    <t>TALLER DE FORTALECIMIENTO DE LA GESTIÓN TURÍSTICA MUNICIPAL</t>
  </si>
  <si>
    <t xml:space="preserve">VISITA EMPRENDEDORES SECTORES RURALES </t>
  </si>
  <si>
    <t>TALLER IMPLEMENTACIÓN DE INSTRUMENTO ESTADÍSTICO</t>
  </si>
  <si>
    <t>2DO TALLER FORTALECIMIENTO GESTIÓN MUNICIPAL</t>
  </si>
  <si>
    <t>PEUGEOT 308 - CHEVROLET GROVE</t>
  </si>
  <si>
    <t>LITROS</t>
  </si>
  <si>
    <t>VALOR / LT</t>
  </si>
  <si>
    <t>PONDERACIÓN</t>
  </si>
  <si>
    <t>VALOR / LT PONDERADO</t>
  </si>
  <si>
    <t>TOTAL</t>
  </si>
  <si>
    <t>FECHA COMETIDO</t>
  </si>
  <si>
    <t>VALOR PEAJE</t>
  </si>
  <si>
    <t>VALOR COMBUSTIBLE</t>
  </si>
  <si>
    <t>COMBUSTIBLE
+ PEAJE</t>
  </si>
  <si>
    <t>ANEXO Nº8</t>
  </si>
  <si>
    <t>FONDO COMUNIDAD ACTIVA AÑO 2025</t>
  </si>
  <si>
    <t>PLANILLA COMBUSTIBLES Y PEAJES</t>
  </si>
  <si>
    <t>KMS</t>
  </si>
  <si>
    <r>
      <rPr>
        <b/>
        <sz val="11"/>
        <color theme="1"/>
        <rFont val="Calibri"/>
        <family val="2"/>
        <scheme val="minor"/>
      </rPr>
      <t>Nombre, cargo, firma y timbre de responsable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</si>
</sst>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 &quot;$&quot;* #,##0_ ;_ &quot;$&quot;* \-#,##0_ ;_ &quot;$&quot;* &quot;-&quot;_ ;_ @_ "/>
    <numFmt numFmtId="164" formatCode="_ [$$-340A]* #,##0_ ;_ [$$-340A]* \-#,##0_ ;_ [$$-340A]* &quot;-&quot;??_ ;_ @_ 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2" fontId="4" fillId="0" borderId="0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164" fontId="0" fillId="0" borderId="3" xfId="0" applyNumberForma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42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2" formatCode="_ &quot;$&quot;* #,##0_ ;_ &quot;$&quot;* \-#,##0_ ;_ &quot;$&quot;* &quot;-&quot;_ ;_ @_ 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</dxf>
    <dxf>
      <font>
        <color theme="0"/>
      </font>
      <fill>
        <patternFill>
          <fgColor theme="0"/>
          <bgColor theme="8"/>
        </patternFill>
      </fill>
      <border>
        <top style="thick">
          <color theme="1"/>
        </top>
      </border>
    </dxf>
    <dxf>
      <font>
        <b/>
        <color theme="0"/>
      </font>
      <fill>
        <patternFill patternType="solid">
          <fgColor theme="8"/>
          <bgColor theme="8"/>
        </patternFill>
      </fill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a GORE" pivot="0" count="7" xr9:uid="{0B478AC4-C59F-4A82-A872-8EA9A847A60F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5CE93-3B4F-4D0A-89AD-A0424DBE9F0B}" name="Tabla1" displayName="Tabla1" ref="A15:H23" totalsRowCount="1" headerRowDxfId="19" dataDxfId="18" totalsRowDxfId="16" tableBorderDxfId="17">
  <autoFilter ref="A15:H22" xr:uid="{F1B5CE93-3B4F-4D0A-89AD-A0424DBE9F0B}"/>
  <tableColumns count="8">
    <tableColumn id="1" xr3:uid="{764D0972-118C-40B0-B757-E236B61C8B24}" name="DESCRIPCION RECORRIDO " totalsRowLabel="TOTAL  RECORRIDO " dataDxfId="15" totalsRowDxfId="14"/>
    <tableColumn id="3" xr3:uid="{B729B483-8DAE-4E02-8575-BCA503EEE257}" name="FECHA COMETIDO" dataDxfId="13" totalsRowDxfId="12"/>
    <tableColumn id="4" xr3:uid="{35AB1885-98B2-4941-B633-666DBB0A78F7}" name="MOTIVO " dataDxfId="11" totalsRowDxfId="10"/>
    <tableColumn id="6" xr3:uid="{E375941A-2956-483F-B014-16391AF77680}" name="KMS" totalsRowFunction="sum" dataDxfId="9" totalsRowDxfId="8"/>
    <tableColumn id="9" xr3:uid="{B8FBE9A4-9FDC-4739-BF54-2A8253EF7FF4}" name="VALOR COMBUSTIBLE" totalsRowFunction="sum" dataDxfId="7" totalsRowDxfId="6" dataCellStyle="Moneda [0]"/>
    <tableColumn id="7" xr3:uid="{FAF8129B-FC94-4046-A0D1-C72D226204AB}" name="N° PEAJES " totalsRowFunction="sum" dataDxfId="5" totalsRowDxfId="4"/>
    <tableColumn id="8" xr3:uid="{86FD51F7-FDD6-4320-B759-E400E09C1DC5}" name="VALOR PEAJE" totalsRowFunction="sum" dataDxfId="3" totalsRowDxfId="2"/>
    <tableColumn id="10" xr3:uid="{08B15268-FCA9-441C-BD5A-B456A1CC248C}" name="COMBUSTIBLE_x000a_+ PEAJE" totalsRowFunction="sum" dataDxfId="1" totalsRowDxfId="0"/>
  </tableColumns>
  <tableStyleInfo name="Tabla GOR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7"/>
  <sheetViews>
    <sheetView showGridLines="0" tabSelected="1" view="pageLayout" zoomScaleNormal="80" workbookViewId="0">
      <selection activeCell="I7" sqref="I7"/>
    </sheetView>
  </sheetViews>
  <sheetFormatPr baseColWidth="10" defaultRowHeight="15" x14ac:dyDescent="0.25"/>
  <cols>
    <col min="1" max="1" width="16.7109375" customWidth="1"/>
    <col min="2" max="2" width="11.85546875" customWidth="1"/>
    <col min="3" max="3" width="17.5703125" customWidth="1"/>
    <col min="4" max="4" width="9" customWidth="1"/>
    <col min="5" max="5" width="12.85546875" customWidth="1"/>
    <col min="6" max="6" width="11.85546875" customWidth="1"/>
    <col min="7" max="7" width="8.85546875" customWidth="1"/>
    <col min="8" max="8" width="12.5703125" customWidth="1"/>
    <col min="10" max="10" width="14.28515625" customWidth="1"/>
  </cols>
  <sheetData>
    <row r="2" spans="1:8" ht="15.75" x14ac:dyDescent="0.25">
      <c r="A2" s="45" t="s">
        <v>34</v>
      </c>
      <c r="B2" s="45"/>
      <c r="C2" s="45"/>
      <c r="D2" s="45"/>
      <c r="E2" s="45"/>
      <c r="F2" s="45"/>
      <c r="G2" s="45"/>
      <c r="H2" s="45"/>
    </row>
    <row r="3" spans="1:8" ht="15.75" x14ac:dyDescent="0.25">
      <c r="A3" s="45" t="s">
        <v>36</v>
      </c>
      <c r="B3" s="45"/>
      <c r="C3" s="45"/>
      <c r="D3" s="45"/>
      <c r="E3" s="45"/>
      <c r="F3" s="45"/>
      <c r="G3" s="45"/>
      <c r="H3" s="45"/>
    </row>
    <row r="4" spans="1:8" ht="15.75" x14ac:dyDescent="0.25">
      <c r="A4" s="45" t="s">
        <v>35</v>
      </c>
      <c r="B4" s="45"/>
      <c r="C4" s="45"/>
      <c r="D4" s="45"/>
      <c r="E4" s="45"/>
      <c r="F4" s="45"/>
      <c r="G4" s="45"/>
      <c r="H4" s="45"/>
    </row>
    <row r="5" spans="1:8" ht="15.75" x14ac:dyDescent="0.25">
      <c r="A5" s="27"/>
      <c r="B5" s="27"/>
      <c r="C5" s="27"/>
      <c r="D5" s="27"/>
      <c r="E5" s="27"/>
      <c r="F5" s="27"/>
      <c r="G5" s="27"/>
      <c r="H5" s="27"/>
    </row>
    <row r="7" spans="1:8" ht="15" customHeight="1" x14ac:dyDescent="0.25">
      <c r="A7" s="34" t="s">
        <v>0</v>
      </c>
      <c r="B7" s="34"/>
      <c r="C7" s="34"/>
      <c r="D7" s="46" t="s">
        <v>13</v>
      </c>
      <c r="E7" s="46"/>
      <c r="F7" s="46"/>
      <c r="G7" s="46"/>
      <c r="H7" s="46"/>
    </row>
    <row r="8" spans="1:8" x14ac:dyDescent="0.25">
      <c r="A8" s="34" t="s">
        <v>8</v>
      </c>
      <c r="B8" s="34"/>
      <c r="C8" s="34"/>
      <c r="D8" s="44" t="s">
        <v>15</v>
      </c>
      <c r="E8" s="44"/>
      <c r="F8" s="44"/>
      <c r="G8" s="44"/>
      <c r="H8" s="44"/>
    </row>
    <row r="9" spans="1:8" ht="15" customHeight="1" x14ac:dyDescent="0.25">
      <c r="A9" s="34" t="s">
        <v>9</v>
      </c>
      <c r="B9" s="34"/>
      <c r="C9" s="34"/>
      <c r="D9" s="44" t="s">
        <v>14</v>
      </c>
      <c r="E9" s="44"/>
      <c r="F9" s="44"/>
      <c r="G9" s="44"/>
      <c r="H9" s="44"/>
    </row>
    <row r="10" spans="1:8" x14ac:dyDescent="0.25">
      <c r="A10" s="34" t="s">
        <v>1</v>
      </c>
      <c r="B10" s="34"/>
      <c r="C10" s="34"/>
      <c r="D10" s="44">
        <v>17</v>
      </c>
      <c r="E10" s="44"/>
      <c r="F10" s="44"/>
      <c r="G10" s="44"/>
      <c r="H10" s="44"/>
    </row>
    <row r="11" spans="1:8" ht="15" customHeight="1" x14ac:dyDescent="0.25">
      <c r="A11" s="34" t="s">
        <v>7</v>
      </c>
      <c r="B11" s="34"/>
      <c r="C11" s="34"/>
      <c r="D11" s="44" t="s">
        <v>24</v>
      </c>
      <c r="E11" s="44"/>
      <c r="F11" s="44"/>
      <c r="G11" s="44"/>
      <c r="H11" s="44"/>
    </row>
    <row r="12" spans="1:8" x14ac:dyDescent="0.25">
      <c r="A12" s="34" t="s">
        <v>11</v>
      </c>
      <c r="B12" s="34"/>
      <c r="C12" s="34"/>
      <c r="D12" s="44">
        <v>10</v>
      </c>
      <c r="E12" s="44"/>
      <c r="F12" s="44"/>
      <c r="G12" s="44"/>
      <c r="H12" s="44"/>
    </row>
    <row r="13" spans="1:8" x14ac:dyDescent="0.25">
      <c r="A13" s="34" t="s">
        <v>10</v>
      </c>
      <c r="B13" s="34"/>
      <c r="C13" s="34"/>
      <c r="D13" s="28">
        <v>1024.31</v>
      </c>
      <c r="E13" s="28"/>
      <c r="F13" s="28"/>
      <c r="G13" s="28"/>
      <c r="H13" s="28"/>
    </row>
    <row r="15" spans="1:8" ht="33.75" customHeight="1" x14ac:dyDescent="0.25">
      <c r="A15" s="29" t="s">
        <v>2</v>
      </c>
      <c r="B15" s="29" t="s">
        <v>30</v>
      </c>
      <c r="C15" s="29" t="s">
        <v>3</v>
      </c>
      <c r="D15" s="29" t="s">
        <v>37</v>
      </c>
      <c r="E15" s="29" t="s">
        <v>32</v>
      </c>
      <c r="F15" s="29" t="s">
        <v>5</v>
      </c>
      <c r="G15" s="29" t="s">
        <v>31</v>
      </c>
      <c r="H15" s="29" t="s">
        <v>33</v>
      </c>
    </row>
    <row r="16" spans="1:8" ht="36" x14ac:dyDescent="0.25">
      <c r="A16" s="29" t="s">
        <v>16</v>
      </c>
      <c r="B16" s="30"/>
      <c r="C16" s="17" t="s">
        <v>18</v>
      </c>
      <c r="D16" s="19"/>
      <c r="E16" s="21">
        <f t="shared" ref="E16:E22" si="0">(D16/$D$12)*$D$13</f>
        <v>0</v>
      </c>
      <c r="F16" s="24">
        <v>2</v>
      </c>
      <c r="G16" s="21">
        <v>7250</v>
      </c>
      <c r="H16" s="21">
        <f t="shared" ref="H16:H22" si="1">E16+G16</f>
        <v>7250</v>
      </c>
    </row>
    <row r="17" spans="1:8" ht="72" x14ac:dyDescent="0.25">
      <c r="A17" s="29" t="s">
        <v>17</v>
      </c>
      <c r="B17" s="30"/>
      <c r="C17" s="17" t="s">
        <v>19</v>
      </c>
      <c r="D17" s="19">
        <v>200</v>
      </c>
      <c r="E17" s="21">
        <f t="shared" si="0"/>
        <v>20486.199999999997</v>
      </c>
      <c r="F17" s="24"/>
      <c r="G17" s="21"/>
      <c r="H17" s="21">
        <f t="shared" si="1"/>
        <v>20486.199999999997</v>
      </c>
    </row>
    <row r="18" spans="1:8" ht="48" x14ac:dyDescent="0.25">
      <c r="A18" s="29" t="s">
        <v>16</v>
      </c>
      <c r="B18" s="30"/>
      <c r="C18" s="17" t="s">
        <v>20</v>
      </c>
      <c r="D18" s="19">
        <v>300</v>
      </c>
      <c r="E18" s="21">
        <f t="shared" si="0"/>
        <v>30729.3</v>
      </c>
      <c r="F18" s="24">
        <v>2</v>
      </c>
      <c r="G18" s="21">
        <v>7250</v>
      </c>
      <c r="H18" s="21">
        <f t="shared" si="1"/>
        <v>37979.300000000003</v>
      </c>
    </row>
    <row r="19" spans="1:8" ht="36" x14ac:dyDescent="0.25">
      <c r="A19" s="29" t="s">
        <v>17</v>
      </c>
      <c r="B19" s="30"/>
      <c r="C19" s="17" t="s">
        <v>21</v>
      </c>
      <c r="D19" s="19">
        <v>250</v>
      </c>
      <c r="E19" s="21">
        <f t="shared" si="0"/>
        <v>25607.75</v>
      </c>
      <c r="F19" s="24"/>
      <c r="G19" s="21"/>
      <c r="H19" s="21">
        <f t="shared" si="1"/>
        <v>25607.75</v>
      </c>
    </row>
    <row r="20" spans="1:8" ht="47.25" customHeight="1" x14ac:dyDescent="0.25">
      <c r="A20" s="29" t="s">
        <v>17</v>
      </c>
      <c r="B20" s="30"/>
      <c r="C20" s="17" t="s">
        <v>22</v>
      </c>
      <c r="D20" s="19">
        <v>200</v>
      </c>
      <c r="E20" s="21">
        <f t="shared" si="0"/>
        <v>20486.199999999997</v>
      </c>
      <c r="F20" s="24"/>
      <c r="G20" s="21"/>
      <c r="H20" s="21">
        <f t="shared" si="1"/>
        <v>20486.199999999997</v>
      </c>
    </row>
    <row r="21" spans="1:8" ht="45.75" customHeight="1" x14ac:dyDescent="0.25">
      <c r="A21" s="29" t="s">
        <v>16</v>
      </c>
      <c r="B21" s="30"/>
      <c r="C21" s="17" t="s">
        <v>23</v>
      </c>
      <c r="D21" s="19">
        <v>300</v>
      </c>
      <c r="E21" s="21">
        <f t="shared" si="0"/>
        <v>30729.3</v>
      </c>
      <c r="F21" s="24">
        <v>2</v>
      </c>
      <c r="G21" s="21">
        <v>4100</v>
      </c>
      <c r="H21" s="21">
        <f t="shared" si="1"/>
        <v>34829.300000000003</v>
      </c>
    </row>
    <row r="22" spans="1:8" ht="48" x14ac:dyDescent="0.25">
      <c r="A22" s="29" t="s">
        <v>16</v>
      </c>
      <c r="B22" s="30"/>
      <c r="C22" s="17" t="s">
        <v>22</v>
      </c>
      <c r="D22" s="19">
        <v>300</v>
      </c>
      <c r="E22" s="21">
        <f t="shared" si="0"/>
        <v>30729.3</v>
      </c>
      <c r="F22" s="24">
        <v>2</v>
      </c>
      <c r="G22" s="21">
        <v>4400</v>
      </c>
      <c r="H22" s="21">
        <f t="shared" si="1"/>
        <v>35129.300000000003</v>
      </c>
    </row>
    <row r="23" spans="1:8" ht="15.75" customHeight="1" x14ac:dyDescent="0.25">
      <c r="A23" s="26" t="s">
        <v>4</v>
      </c>
      <c r="B23" s="25"/>
      <c r="C23" s="25"/>
      <c r="D23" s="31">
        <f>SUBTOTAL(109,Tabla1[KMS])</f>
        <v>1550</v>
      </c>
      <c r="E23" s="32">
        <f>SUBTOTAL(109,Tabla1[VALOR COMBUSTIBLE])</f>
        <v>158768.04999999999</v>
      </c>
      <c r="F23" s="32">
        <f>SUBTOTAL(109,Tabla1[[N° PEAJES ]])</f>
        <v>8</v>
      </c>
      <c r="G23" s="32">
        <f>SUBTOTAL(109,Tabla1[VALOR PEAJE])</f>
        <v>23000</v>
      </c>
      <c r="H23" s="32">
        <f>SUBTOTAL(109,Tabla1[COMBUSTIBLE
+ PEAJE])</f>
        <v>181768.05</v>
      </c>
    </row>
    <row r="24" spans="1:8" x14ac:dyDescent="0.25">
      <c r="B24" s="22"/>
      <c r="C24" s="18"/>
      <c r="D24" s="19"/>
      <c r="E24" s="24"/>
      <c r="F24" s="21"/>
      <c r="G24" s="21"/>
      <c r="H24" s="21"/>
    </row>
    <row r="25" spans="1:8" x14ac:dyDescent="0.25">
      <c r="A25" s="18"/>
      <c r="B25" s="18"/>
      <c r="C25" s="18"/>
      <c r="D25" s="19"/>
      <c r="E25" s="24"/>
      <c r="F25" s="19"/>
      <c r="G25" s="19"/>
      <c r="H25" s="19"/>
    </row>
    <row r="26" spans="1:8" x14ac:dyDescent="0.25">
      <c r="A26" s="33" t="s">
        <v>6</v>
      </c>
      <c r="B26" s="23">
        <f>Tabla1[[#Totals],[KMS]]/D12</f>
        <v>155</v>
      </c>
      <c r="C26" s="18" t="s">
        <v>12</v>
      </c>
      <c r="D26" s="20">
        <f>B26*D13</f>
        <v>158768.04999999999</v>
      </c>
      <c r="E26" s="24"/>
      <c r="F26" s="19"/>
      <c r="G26" s="19"/>
      <c r="H26" s="19"/>
    </row>
    <row r="27" spans="1:8" x14ac:dyDescent="0.25">
      <c r="A27" s="19"/>
      <c r="B27" s="19"/>
      <c r="C27" s="19"/>
      <c r="D27" s="19"/>
      <c r="E27" s="24"/>
      <c r="F27" s="19"/>
      <c r="G27" s="19"/>
      <c r="H27" s="19"/>
    </row>
    <row r="28" spans="1:8" x14ac:dyDescent="0.25">
      <c r="A28" s="19"/>
      <c r="B28" s="19"/>
      <c r="C28" s="19"/>
      <c r="D28" s="19"/>
      <c r="E28" s="24"/>
      <c r="F28" s="19"/>
      <c r="G28" s="19"/>
      <c r="H28" s="19"/>
    </row>
    <row r="30" spans="1:8" x14ac:dyDescent="0.25">
      <c r="A30" s="35" t="s">
        <v>38</v>
      </c>
      <c r="B30" s="36"/>
      <c r="C30" s="36"/>
      <c r="D30" s="36"/>
      <c r="E30" s="36"/>
      <c r="F30" s="36"/>
      <c r="G30" s="36"/>
      <c r="H30" s="37"/>
    </row>
    <row r="31" spans="1:8" x14ac:dyDescent="0.25">
      <c r="A31" s="38"/>
      <c r="B31" s="39"/>
      <c r="C31" s="39"/>
      <c r="D31" s="39"/>
      <c r="E31" s="39"/>
      <c r="F31" s="39"/>
      <c r="G31" s="39"/>
      <c r="H31" s="40"/>
    </row>
    <row r="32" spans="1:8" x14ac:dyDescent="0.25">
      <c r="A32" s="38"/>
      <c r="B32" s="39"/>
      <c r="C32" s="39"/>
      <c r="D32" s="39"/>
      <c r="E32" s="39"/>
      <c r="F32" s="39"/>
      <c r="G32" s="39"/>
      <c r="H32" s="40"/>
    </row>
    <row r="33" spans="1:8" x14ac:dyDescent="0.25">
      <c r="A33" s="38"/>
      <c r="B33" s="39"/>
      <c r="C33" s="39"/>
      <c r="D33" s="39"/>
      <c r="E33" s="39"/>
      <c r="F33" s="39"/>
      <c r="G33" s="39"/>
      <c r="H33" s="40"/>
    </row>
    <row r="34" spans="1:8" x14ac:dyDescent="0.25">
      <c r="A34" s="38"/>
      <c r="B34" s="39"/>
      <c r="C34" s="39"/>
      <c r="D34" s="39"/>
      <c r="E34" s="39"/>
      <c r="F34" s="39"/>
      <c r="G34" s="39"/>
      <c r="H34" s="40"/>
    </row>
    <row r="35" spans="1:8" x14ac:dyDescent="0.25">
      <c r="A35" s="38"/>
      <c r="B35" s="39"/>
      <c r="C35" s="39"/>
      <c r="D35" s="39"/>
      <c r="E35" s="39"/>
      <c r="F35" s="39"/>
      <c r="G35" s="39"/>
      <c r="H35" s="40"/>
    </row>
    <row r="36" spans="1:8" x14ac:dyDescent="0.25">
      <c r="A36" s="38"/>
      <c r="B36" s="39"/>
      <c r="C36" s="39"/>
      <c r="D36" s="39"/>
      <c r="E36" s="39"/>
      <c r="F36" s="39"/>
      <c r="G36" s="39"/>
      <c r="H36" s="40"/>
    </row>
    <row r="37" spans="1:8" x14ac:dyDescent="0.25">
      <c r="A37" s="41"/>
      <c r="B37" s="42"/>
      <c r="C37" s="42"/>
      <c r="D37" s="42"/>
      <c r="E37" s="42"/>
      <c r="F37" s="42"/>
      <c r="G37" s="42"/>
      <c r="H37" s="43"/>
    </row>
  </sheetData>
  <mergeCells count="17">
    <mergeCell ref="A4:H4"/>
    <mergeCell ref="A2:H2"/>
    <mergeCell ref="A7:C7"/>
    <mergeCell ref="A8:C8"/>
    <mergeCell ref="A9:C9"/>
    <mergeCell ref="A3:H3"/>
    <mergeCell ref="D7:H7"/>
    <mergeCell ref="D8:H8"/>
    <mergeCell ref="D9:H9"/>
    <mergeCell ref="A13:C13"/>
    <mergeCell ref="A30:H37"/>
    <mergeCell ref="A10:C10"/>
    <mergeCell ref="A11:C11"/>
    <mergeCell ref="A12:C12"/>
    <mergeCell ref="D10:H10"/>
    <mergeCell ref="D11:H11"/>
    <mergeCell ref="D12:H12"/>
  </mergeCells>
  <pageMargins left="0.70866141732283461" right="0.70866141732283461" top="1.1811023622047243" bottom="0.98425196850393704" header="0.31496062992125984" footer="0.31496062992125984"/>
  <pageSetup paperSize="9" scale="80" orientation="portrait" r:id="rId1"/>
  <headerFooter>
    <oddHeader xml:space="preserve">&amp;L&amp;G&amp;C&amp;"Arial,Negrita"&amp;9&amp;K0070C0
GOBIERNO REGIONAL METROPOLITANO DE SANTIAGO
DEPARTAMENTO JURÍDICO
</oddHeader>
  </headerFooter>
  <legacy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C19" sqref="C19"/>
    </sheetView>
  </sheetViews>
  <sheetFormatPr baseColWidth="10" defaultRowHeight="15" x14ac:dyDescent="0.25"/>
  <cols>
    <col min="2" max="2" width="8" bestFit="1" customWidth="1"/>
    <col min="3" max="3" width="10.5703125" bestFit="1" customWidth="1"/>
    <col min="4" max="4" width="14.28515625" bestFit="1" customWidth="1"/>
    <col min="5" max="5" width="22.7109375" bestFit="1" customWidth="1"/>
  </cols>
  <sheetData>
    <row r="1" spans="2:5" ht="15.75" thickBot="1" x14ac:dyDescent="0.3"/>
    <row r="2" spans="2:5" ht="15.75" thickBot="1" x14ac:dyDescent="0.3">
      <c r="B2" s="2" t="s">
        <v>25</v>
      </c>
      <c r="C2" s="2" t="s">
        <v>26</v>
      </c>
      <c r="D2" s="2" t="s">
        <v>27</v>
      </c>
      <c r="E2" s="2" t="s">
        <v>28</v>
      </c>
    </row>
    <row r="3" spans="2:5" x14ac:dyDescent="0.25">
      <c r="B3" s="3">
        <v>29.762</v>
      </c>
      <c r="C3" s="4">
        <v>1008</v>
      </c>
      <c r="D3" s="5">
        <f>(B3*100)/B18</f>
        <v>6.9269530204466374</v>
      </c>
      <c r="E3" s="6">
        <v>69.525000000000006</v>
      </c>
    </row>
    <row r="4" spans="2:5" x14ac:dyDescent="0.25">
      <c r="B4" s="7">
        <v>19.763000000000002</v>
      </c>
      <c r="C4" s="1">
        <v>1012</v>
      </c>
      <c r="D4" s="8">
        <f>(B4*100)/B18</f>
        <v>4.5997369982893259</v>
      </c>
      <c r="E4" s="9">
        <v>44.527999999999999</v>
      </c>
    </row>
    <row r="5" spans="2:5" x14ac:dyDescent="0.25">
      <c r="B5" s="7">
        <v>30.03</v>
      </c>
      <c r="C5" s="1">
        <v>999</v>
      </c>
      <c r="D5" s="8">
        <f>(B5*100)/B18</f>
        <v>6.9893286474031493</v>
      </c>
      <c r="E5" s="9">
        <v>69.930000000000007</v>
      </c>
    </row>
    <row r="6" spans="2:5" x14ac:dyDescent="0.25">
      <c r="B6" s="7">
        <v>30.181000000000001</v>
      </c>
      <c r="C6" s="1">
        <v>994</v>
      </c>
      <c r="D6" s="8">
        <f>(B6*100)/B18</f>
        <v>7.0244731237853628</v>
      </c>
      <c r="E6" s="9">
        <v>69.58</v>
      </c>
    </row>
    <row r="7" spans="2:5" x14ac:dyDescent="0.25">
      <c r="B7" s="7">
        <v>29.210999999999999</v>
      </c>
      <c r="C7" s="1">
        <v>1027</v>
      </c>
      <c r="D7" s="8">
        <f>(B7*100)/B18</f>
        <v>6.7987105933830634</v>
      </c>
      <c r="E7" s="9">
        <v>69.835999999999999</v>
      </c>
    </row>
    <row r="8" spans="2:5" x14ac:dyDescent="0.25">
      <c r="B8" s="7">
        <v>29.210999999999999</v>
      </c>
      <c r="C8" s="1">
        <v>1027</v>
      </c>
      <c r="D8" s="8">
        <f>(B8*100)/B18</f>
        <v>6.7987105933830634</v>
      </c>
      <c r="E8" s="9">
        <v>69.835999999999999</v>
      </c>
    </row>
    <row r="9" spans="2:5" x14ac:dyDescent="0.25">
      <c r="B9" s="7">
        <v>20.704000000000001</v>
      </c>
      <c r="C9" s="1">
        <v>966</v>
      </c>
      <c r="D9" s="8">
        <f>(B9*100)/B18</f>
        <v>4.818749927267227</v>
      </c>
      <c r="E9" s="9">
        <v>46.368000000000002</v>
      </c>
    </row>
    <row r="10" spans="2:5" x14ac:dyDescent="0.25">
      <c r="B10" s="7">
        <v>35.713999999999999</v>
      </c>
      <c r="C10" s="1">
        <v>1120</v>
      </c>
      <c r="D10" s="8">
        <f>(B10*100)/B18</f>
        <v>8.3122505265852826</v>
      </c>
      <c r="E10" s="9">
        <v>92.96</v>
      </c>
    </row>
    <row r="11" spans="2:5" x14ac:dyDescent="0.25">
      <c r="B11" s="7">
        <v>31.381</v>
      </c>
      <c r="C11" s="1">
        <v>956</v>
      </c>
      <c r="D11" s="8">
        <f>(B11*100)/B18</f>
        <v>7.3037669758294452</v>
      </c>
      <c r="E11" s="9">
        <v>69.787999999999997</v>
      </c>
    </row>
    <row r="12" spans="2:5" x14ac:dyDescent="0.25">
      <c r="B12" s="7">
        <v>32.706000000000003</v>
      </c>
      <c r="C12" s="1">
        <v>1223</v>
      </c>
      <c r="D12" s="8">
        <f>(B12*100)/B18</f>
        <v>7.6121539374614526</v>
      </c>
      <c r="E12" s="9">
        <v>92.947999999999993</v>
      </c>
    </row>
    <row r="13" spans="2:5" x14ac:dyDescent="0.25">
      <c r="B13" s="7">
        <v>20.920999999999999</v>
      </c>
      <c r="C13" s="1">
        <v>956</v>
      </c>
      <c r="D13" s="8">
        <f>(B13*100)/B18</f>
        <v>4.8692555655118639</v>
      </c>
      <c r="E13" s="9">
        <v>46.844000000000001</v>
      </c>
    </row>
    <row r="14" spans="2:5" x14ac:dyDescent="0.25">
      <c r="B14" s="7">
        <v>34.551000000000002</v>
      </c>
      <c r="C14" s="1">
        <v>1013</v>
      </c>
      <c r="D14" s="8">
        <f>(B14*100)/B18</f>
        <v>8.0415682349792288</v>
      </c>
      <c r="E14" s="9">
        <v>81.040000000000006</v>
      </c>
    </row>
    <row r="15" spans="2:5" x14ac:dyDescent="0.25">
      <c r="B15" s="7">
        <v>32.673999999999999</v>
      </c>
      <c r="C15" s="1">
        <v>961</v>
      </c>
      <c r="D15" s="8">
        <f>(B15*100)/B18</f>
        <v>7.6047061014069435</v>
      </c>
      <c r="E15" s="9">
        <v>73.036000000000001</v>
      </c>
    </row>
    <row r="16" spans="2:5" x14ac:dyDescent="0.25">
      <c r="B16" s="7">
        <v>17.021999999999998</v>
      </c>
      <c r="C16" s="1">
        <v>1175</v>
      </c>
      <c r="D16" s="8">
        <f>(B16*100)/B18</f>
        <v>3.9617832912453013</v>
      </c>
      <c r="E16" s="9">
        <v>47</v>
      </c>
    </row>
    <row r="17" spans="1:5" ht="15.75" thickBot="1" x14ac:dyDescent="0.3">
      <c r="B17" s="10">
        <v>35.823999999999998</v>
      </c>
      <c r="C17" s="11">
        <v>977</v>
      </c>
      <c r="D17" s="12">
        <f>(B17*100)/B18</f>
        <v>8.3378524630226583</v>
      </c>
      <c r="E17" s="13">
        <v>81.090999999999994</v>
      </c>
    </row>
    <row r="18" spans="1:5" ht="15.75" thickBot="1" x14ac:dyDescent="0.3">
      <c r="A18" s="14" t="s">
        <v>29</v>
      </c>
      <c r="B18" s="2">
        <f>SUM(B3:B17)</f>
        <v>429.65499999999997</v>
      </c>
      <c r="C18" s="15">
        <f>SUM(C3:C17)</f>
        <v>15414</v>
      </c>
      <c r="D18" s="2">
        <f>SUM(D3:D17)</f>
        <v>100</v>
      </c>
      <c r="E18" s="16">
        <f>SUM(E3:E17)</f>
        <v>1024.31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</vt:lpstr>
      <vt:lpstr>Prorateo</vt:lpstr>
      <vt:lpstr>Anexo!Títulos_a_imprimir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Gaona</dc:creator>
  <cp:lastModifiedBy>Matias Muñoz</cp:lastModifiedBy>
  <cp:lastPrinted>2025-11-07T18:41:37Z</cp:lastPrinted>
  <dcterms:created xsi:type="dcterms:W3CDTF">2023-09-13T13:13:37Z</dcterms:created>
  <dcterms:modified xsi:type="dcterms:W3CDTF">2025-11-07T18:42:14Z</dcterms:modified>
</cp:coreProperties>
</file>